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<sst xmlns="http://schemas.openxmlformats.org/spreadsheetml/2006/main" count="98" uniqueCount="62">
  <si>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d</t>
  </si>
  <si>
    <t>km</t>
  </si>
  <si>
    <t>f</t>
  </si>
  <si>
    <t>MHz</t>
  </si>
  <si>
    <t>lambda</t>
  </si>
  <si>
    <t xml:space="preserve">m </t>
  </si>
  <si>
    <t>a0</t>
  </si>
  <si>
    <t>dB</t>
  </si>
  <si>
    <t>Pa</t>
  </si>
  <si>
    <t>dBm</t>
  </si>
  <si>
    <t>Ga</t>
  </si>
  <si>
    <t>dBi</t>
  </si>
  <si>
    <t>Gv</t>
  </si>
  <si>
    <t>W</t>
  </si>
  <si>
    <t>dBW</t>
  </si>
  <si>
    <t>Pv</t>
  </si>
  <si>
    <t>B</t>
  </si>
  <si>
    <t>Hz</t>
  </si>
  <si>
    <t>Pz</t>
  </si>
  <si>
    <t>SNR</t>
  </si>
  <si>
    <t>távolság</t>
  </si>
  <si>
    <t>freki</t>
  </si>
  <si>
    <t>hullámhossz</t>
  </si>
  <si>
    <t>szabadtéri szakaszcsillapítás</t>
  </si>
  <si>
    <t>adótelj</t>
  </si>
  <si>
    <t>adóantenna</t>
  </si>
  <si>
    <t>vevőantenna</t>
  </si>
  <si>
    <t>vett jelszint</t>
  </si>
  <si>
    <t>sávszélesség</t>
  </si>
  <si>
    <t>zajteljesítmény</t>
  </si>
  <si>
    <t>rádió</t>
  </si>
  <si>
    <t>érzékenység</t>
  </si>
  <si>
    <t>V</t>
  </si>
  <si>
    <t>14 element Yagi 437,345 MHz</t>
  </si>
  <si>
    <t>10 element Yagi 145,9 MHz</t>
  </si>
  <si>
    <t>pozíció</t>
  </si>
  <si>
    <t>elemhossz</t>
  </si>
  <si>
    <t>boom</t>
  </si>
  <si>
    <t>20x20x2</t>
  </si>
  <si>
    <t>elem</t>
  </si>
  <si>
    <t>d6*1</t>
  </si>
  <si>
    <t>zsz</t>
  </si>
  <si>
    <t>cső</t>
  </si>
  <si>
    <t>Al zártszelvény</t>
  </si>
  <si>
    <t>Al cső</t>
  </si>
  <si>
    <t>437M</t>
  </si>
  <si>
    <t>145M</t>
  </si>
  <si>
    <t>s</t>
  </si>
  <si>
    <t>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</si>
  <si>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</si>
  <si>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</si>
  <si>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</si>
  <si>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</si>
  <si>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</si>
  <si>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</si>
  <si>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</si>
  <si>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</si>
  <si>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</si>
  <si>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</si>
  <si>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</si>
  <si>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</si>
  <si>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FT817/FT897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</si>
</sst>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6</xdr:row>
      <xdr:rowOff>0</xdr:rowOff>
    </xdr:from>
    <xdr:to>
      <xdr:col>29</xdr:col>
      <xdr:colOff>438150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971550"/>
          <a:ext cx="4095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25</xdr:row>
      <xdr:rowOff>9525</xdr:rowOff>
    </xdr:from>
    <xdr:to>
      <xdr:col>29</xdr:col>
      <xdr:colOff>438150</xdr:colOff>
      <xdr:row>44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4057650"/>
          <a:ext cx="4095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40"/>
  <sheetViews>
    <sheetView tabSelected="1" workbookViewId="0" topLeftCell="A1">
      <selection activeCell="K7" sqref="K7:N7"/>
    </sheetView>
  </sheetViews>
  <sheetFormatPr defaultColWidth="9.140625" defaultRowHeight="12.75"/>
  <cols>
    <col min="2" max="2" width="26.00390625" style="0" bestFit="1" customWidth="1"/>
    <col min="3" max="3" width="7.00390625" style="0" bestFit="1" customWidth="1"/>
    <col min="4" max="4" width="11.8515625" style="0" bestFit="1" customWidth="1"/>
    <col min="5" max="5" width="5.140625" style="0" bestFit="1" customWidth="1"/>
    <col min="7" max="7" width="11.57421875" style="0" bestFit="1" customWidth="1"/>
    <col min="10" max="10" width="3.00390625" style="0" customWidth="1"/>
    <col min="11" max="11" width="6.421875" style="0" customWidth="1"/>
    <col min="12" max="12" width="6.00390625" style="0" customWidth="1"/>
    <col min="13" max="13" width="7.57421875" style="0" customWidth="1"/>
    <col min="14" max="15" width="6.00390625" style="0" customWidth="1"/>
    <col min="16" max="16" width="7.00390625" style="0" customWidth="1"/>
    <col min="17" max="17" width="8.00390625" style="0" customWidth="1"/>
    <col min="18" max="18" width="6.8515625" style="0" customWidth="1"/>
    <col min="19" max="19" width="10.00390625" style="0" bestFit="1" customWidth="1"/>
    <col min="20" max="20" width="4.00390625" style="0" customWidth="1"/>
    <col min="21" max="21" width="7.00390625" style="0" customWidth="1"/>
    <col min="22" max="22" width="8.00390625" style="0" customWidth="1"/>
    <col min="23" max="23" width="13.7109375" style="0" bestFit="1" customWidth="1"/>
  </cols>
  <sheetData>
    <row r="4" spans="2:5" ht="12.75">
      <c r="B4" t="s">
        <v>20</v>
      </c>
      <c r="C4" t="s">
        <v>0</v>
      </c>
      <c r="D4" s="11">
        <v>3000</v>
      </c>
      <c r="E4" t="s">
        <v>1</v>
      </c>
    </row>
    <row r="5" spans="2:5" ht="12.75">
      <c r="B5" t="s">
        <v>21</v>
      </c>
      <c r="C5" t="s">
        <v>2</v>
      </c>
      <c r="D5" s="10">
        <v>437.345</v>
      </c>
      <c r="E5" t="s">
        <v>3</v>
      </c>
    </row>
    <row r="6" spans="2:5" ht="12.75">
      <c r="B6" t="s">
        <v>22</v>
      </c>
      <c r="C6" t="s">
        <v>4</v>
      </c>
      <c r="D6" s="9">
        <f>300/D5</f>
        <v>0.6859573105900376</v>
      </c>
      <c r="E6" t="s">
        <v>5</v>
      </c>
    </row>
    <row r="7" spans="2:23" ht="12.75">
      <c r="B7" t="s">
        <v>23</v>
      </c>
      <c r="C7" t="s">
        <v>6</v>
      </c>
      <c r="D7" s="11">
        <f>20*LOG10(4*3.141592*D4*1000/D6)</f>
        <v>154.80067878869758</v>
      </c>
      <c r="E7" t="s">
        <v>7</v>
      </c>
      <c r="J7" s="4"/>
      <c r="K7" s="12" t="s">
        <v>33</v>
      </c>
      <c r="L7" s="12"/>
      <c r="M7" s="12"/>
      <c r="N7" s="12"/>
      <c r="O7" s="4"/>
      <c r="P7" s="4"/>
      <c r="Q7" s="5" t="s">
        <v>37</v>
      </c>
      <c r="R7" s="4" t="s">
        <v>35</v>
      </c>
      <c r="S7" s="4" t="s">
        <v>36</v>
      </c>
      <c r="T7" s="4"/>
      <c r="U7" s="2" t="s">
        <v>37</v>
      </c>
      <c r="V7" s="2" t="s">
        <v>41</v>
      </c>
      <c r="W7" s="4"/>
    </row>
    <row r="8" spans="10:23" ht="12.75">
      <c r="J8" s="4">
        <v>1</v>
      </c>
      <c r="K8" s="4">
        <v>-0.01</v>
      </c>
      <c r="L8" s="4">
        <v>0</v>
      </c>
      <c r="M8" s="4">
        <v>0.16</v>
      </c>
      <c r="N8" s="4">
        <v>-0.01</v>
      </c>
      <c r="O8" s="4">
        <v>0</v>
      </c>
      <c r="P8" s="4">
        <v>-0.16</v>
      </c>
      <c r="Q8" s="6">
        <f>MAX(R8:R24)-MIN(R8:R24)+0.07</f>
        <v>2.0999999999999996</v>
      </c>
      <c r="R8" s="7">
        <f>K8-$K$9+0.035</f>
        <v>0.135</v>
      </c>
      <c r="S8" s="7">
        <f>ABS(M8)*2</f>
        <v>0.32</v>
      </c>
      <c r="T8" s="4" t="s">
        <v>47</v>
      </c>
      <c r="U8" s="3">
        <f>Q8+Q27</f>
        <v>5.47</v>
      </c>
      <c r="V8" s="2" t="s">
        <v>38</v>
      </c>
      <c r="W8" s="4"/>
    </row>
    <row r="9" spans="2:23" ht="12.75">
      <c r="B9" t="s">
        <v>24</v>
      </c>
      <c r="C9" t="s">
        <v>8</v>
      </c>
      <c r="D9">
        <v>20</v>
      </c>
      <c r="E9" t="s">
        <v>9</v>
      </c>
      <c r="J9" s="4">
        <v>2</v>
      </c>
      <c r="K9" s="4">
        <v>-0.11</v>
      </c>
      <c r="L9" s="4">
        <v>0</v>
      </c>
      <c r="M9" s="4">
        <v>-0.195</v>
      </c>
      <c r="N9" s="4">
        <v>-0.11</v>
      </c>
      <c r="O9" s="4">
        <v>0</v>
      </c>
      <c r="P9" s="4">
        <v>0.195</v>
      </c>
      <c r="Q9" s="5" t="s">
        <v>38</v>
      </c>
      <c r="R9" s="7">
        <f aca="true" t="shared" si="0" ref="R9:R24">K9-$K$9+0.035</f>
        <v>0.035</v>
      </c>
      <c r="S9" s="7">
        <f aca="true" t="shared" si="1" ref="S9:S22">ABS(M9)*2</f>
        <v>0.39</v>
      </c>
      <c r="T9" s="4" t="s">
        <v>48</v>
      </c>
      <c r="U9" s="2" t="s">
        <v>39</v>
      </c>
      <c r="V9" s="2" t="s">
        <v>42</v>
      </c>
      <c r="W9" s="4"/>
    </row>
    <row r="10" spans="2:23" ht="12.75">
      <c r="B10" t="s">
        <v>25</v>
      </c>
      <c r="C10" t="s">
        <v>10</v>
      </c>
      <c r="D10">
        <v>0</v>
      </c>
      <c r="E10" t="s">
        <v>11</v>
      </c>
      <c r="J10" s="4">
        <v>3</v>
      </c>
      <c r="K10" s="4">
        <v>0.06</v>
      </c>
      <c r="L10" s="4">
        <v>0</v>
      </c>
      <c r="M10" s="4">
        <v>-0.151</v>
      </c>
      <c r="N10" s="4">
        <v>0.06</v>
      </c>
      <c r="O10" s="4">
        <v>0</v>
      </c>
      <c r="P10" s="4">
        <v>0.151</v>
      </c>
      <c r="Q10" s="4"/>
      <c r="R10" s="7">
        <f t="shared" si="0"/>
        <v>0.205</v>
      </c>
      <c r="S10" s="7">
        <f t="shared" si="1"/>
        <v>0.302</v>
      </c>
      <c r="T10" s="4" t="s">
        <v>49</v>
      </c>
      <c r="U10" s="2">
        <f>Q12+Q31</f>
        <v>28.844000000000005</v>
      </c>
      <c r="V10" s="2" t="s">
        <v>40</v>
      </c>
      <c r="W10" s="4"/>
    </row>
    <row r="11" spans="2:23" ht="12.75">
      <c r="B11" t="s">
        <v>26</v>
      </c>
      <c r="C11" t="s">
        <v>12</v>
      </c>
      <c r="D11">
        <v>10</v>
      </c>
      <c r="E11" t="s">
        <v>11</v>
      </c>
      <c r="J11" s="4">
        <v>4</v>
      </c>
      <c r="K11" s="4">
        <v>0.185</v>
      </c>
      <c r="L11" s="4">
        <v>0</v>
      </c>
      <c r="M11" s="4">
        <v>-0.1475</v>
      </c>
      <c r="N11" s="4">
        <v>0.185</v>
      </c>
      <c r="O11" s="4">
        <v>0</v>
      </c>
      <c r="P11" s="4">
        <v>0.1475</v>
      </c>
      <c r="Q11" s="8" t="s">
        <v>39</v>
      </c>
      <c r="R11" s="7">
        <f t="shared" si="0"/>
        <v>0.32999999999999996</v>
      </c>
      <c r="S11" s="7">
        <f t="shared" si="1"/>
        <v>0.295</v>
      </c>
      <c r="T11" s="4" t="s">
        <v>50</v>
      </c>
      <c r="U11" s="4"/>
      <c r="V11" s="4"/>
      <c r="W11" s="4"/>
    </row>
    <row r="12" spans="10:23" ht="12.75">
      <c r="J12" s="4">
        <v>5</v>
      </c>
      <c r="K12" s="4">
        <v>0.24</v>
      </c>
      <c r="L12" s="4">
        <v>0</v>
      </c>
      <c r="M12" s="4">
        <v>-0.145</v>
      </c>
      <c r="N12" s="4">
        <v>0.24</v>
      </c>
      <c r="O12" s="4">
        <v>0</v>
      </c>
      <c r="P12" s="4">
        <v>0.145</v>
      </c>
      <c r="Q12" s="8">
        <f>2*S25</f>
        <v>8.714000000000002</v>
      </c>
      <c r="R12" s="7">
        <f t="shared" si="0"/>
        <v>0.385</v>
      </c>
      <c r="S12" s="7">
        <f t="shared" si="1"/>
        <v>0.29</v>
      </c>
      <c r="T12" s="4" t="s">
        <v>51</v>
      </c>
      <c r="U12" s="4"/>
      <c r="V12" s="4"/>
      <c r="W12" s="4"/>
    </row>
    <row r="13" spans="2:23" ht="12.75">
      <c r="B13" t="s">
        <v>27</v>
      </c>
      <c r="C13" t="s">
        <v>15</v>
      </c>
      <c r="D13" s="11">
        <f>D9+D10+D11-D7</f>
        <v>-124.80067878869758</v>
      </c>
      <c r="E13" t="s">
        <v>9</v>
      </c>
      <c r="J13" s="4">
        <v>6</v>
      </c>
      <c r="K13" s="4">
        <v>0.36</v>
      </c>
      <c r="L13" s="4">
        <v>0</v>
      </c>
      <c r="M13" s="4">
        <v>-0.145</v>
      </c>
      <c r="N13" s="4">
        <v>0.36</v>
      </c>
      <c r="O13" s="4">
        <v>0</v>
      </c>
      <c r="P13" s="4">
        <v>0.145</v>
      </c>
      <c r="Q13" s="8" t="s">
        <v>40</v>
      </c>
      <c r="R13" s="7">
        <f t="shared" si="0"/>
        <v>0.505</v>
      </c>
      <c r="S13" s="7">
        <f t="shared" si="1"/>
        <v>0.29</v>
      </c>
      <c r="T13" s="4" t="s">
        <v>52</v>
      </c>
      <c r="U13" s="4"/>
      <c r="V13" s="4"/>
      <c r="W13" s="4"/>
    </row>
    <row r="14" spans="10:23" ht="12.75">
      <c r="J14" s="4">
        <v>7</v>
      </c>
      <c r="K14" s="4">
        <v>0.5</v>
      </c>
      <c r="L14" s="4">
        <v>0</v>
      </c>
      <c r="M14" s="4">
        <v>-0.14</v>
      </c>
      <c r="N14" s="4">
        <v>0.5</v>
      </c>
      <c r="O14" s="4">
        <v>0</v>
      </c>
      <c r="P14" s="4">
        <v>0.14</v>
      </c>
      <c r="Q14" s="4"/>
      <c r="R14" s="7">
        <f t="shared" si="0"/>
        <v>0.645</v>
      </c>
      <c r="S14" s="7">
        <f t="shared" si="1"/>
        <v>0.28</v>
      </c>
      <c r="T14" s="4" t="s">
        <v>53</v>
      </c>
      <c r="U14" s="4"/>
      <c r="V14" s="4"/>
      <c r="W14" s="4"/>
    </row>
    <row r="15" spans="10:23" ht="12.75">
      <c r="J15" s="4">
        <v>8</v>
      </c>
      <c r="K15" s="4">
        <v>0.65</v>
      </c>
      <c r="L15" s="4">
        <v>0</v>
      </c>
      <c r="M15" s="4">
        <v>-0.14</v>
      </c>
      <c r="N15" s="4">
        <v>0.65</v>
      </c>
      <c r="O15" s="4">
        <v>0</v>
      </c>
      <c r="P15" s="4">
        <v>0.14</v>
      </c>
      <c r="Q15" s="4"/>
      <c r="R15" s="7">
        <f t="shared" si="0"/>
        <v>0.795</v>
      </c>
      <c r="S15" s="7">
        <f t="shared" si="1"/>
        <v>0.28</v>
      </c>
      <c r="T15" s="4" t="s">
        <v>54</v>
      </c>
      <c r="U15" s="2" t="s">
        <v>37</v>
      </c>
      <c r="V15" s="2" t="s">
        <v>38</v>
      </c>
      <c r="W15" s="2" t="s">
        <v>43</v>
      </c>
    </row>
    <row r="16" spans="2:23" ht="12.75">
      <c r="B16" t="s">
        <v>28</v>
      </c>
      <c r="C16" t="s">
        <v>16</v>
      </c>
      <c r="D16">
        <v>1500</v>
      </c>
      <c r="E16" t="s">
        <v>17</v>
      </c>
      <c r="J16" s="4">
        <v>9</v>
      </c>
      <c r="K16" s="4">
        <v>0.82</v>
      </c>
      <c r="L16" s="4">
        <v>0</v>
      </c>
      <c r="M16" s="4">
        <v>-0.14</v>
      </c>
      <c r="N16" s="4">
        <v>0.82</v>
      </c>
      <c r="O16" s="4">
        <v>0</v>
      </c>
      <c r="P16" s="4">
        <v>0.14</v>
      </c>
      <c r="Q16" s="4"/>
      <c r="R16" s="7">
        <f t="shared" si="0"/>
        <v>0.965</v>
      </c>
      <c r="S16" s="7">
        <f t="shared" si="1"/>
        <v>0.28</v>
      </c>
      <c r="T16" s="4" t="s">
        <v>55</v>
      </c>
      <c r="U16" s="3">
        <f>Q8</f>
        <v>2.0999999999999996</v>
      </c>
      <c r="V16" s="3">
        <f>Q27</f>
        <v>3.37</v>
      </c>
      <c r="W16" s="2"/>
    </row>
    <row r="17" spans="2:23" ht="12.75">
      <c r="B17" t="s">
        <v>29</v>
      </c>
      <c r="C17" t="s">
        <v>18</v>
      </c>
      <c r="D17">
        <f>1.38E-23*600*D16</f>
        <v>1.242E-17</v>
      </c>
      <c r="E17" t="s">
        <v>13</v>
      </c>
      <c r="J17" s="4">
        <v>10</v>
      </c>
      <c r="K17" s="4">
        <v>0.99</v>
      </c>
      <c r="L17" s="4">
        <v>0</v>
      </c>
      <c r="M17" s="4">
        <v>-0.14</v>
      </c>
      <c r="N17" s="4">
        <v>0.99</v>
      </c>
      <c r="O17" s="4">
        <v>0</v>
      </c>
      <c r="P17" s="4">
        <v>0.14</v>
      </c>
      <c r="Q17" s="4"/>
      <c r="R17" s="7">
        <f t="shared" si="0"/>
        <v>1.135</v>
      </c>
      <c r="S17" s="7">
        <f t="shared" si="1"/>
        <v>0.28</v>
      </c>
      <c r="T17" s="4" t="s">
        <v>56</v>
      </c>
      <c r="U17" s="2" t="s">
        <v>39</v>
      </c>
      <c r="V17" s="2" t="s">
        <v>40</v>
      </c>
      <c r="W17" s="2" t="s">
        <v>44</v>
      </c>
    </row>
    <row r="18" spans="4:23" ht="12.75">
      <c r="D18" s="11">
        <f>10*LOG10(D17)+30</f>
        <v>-139.05878404159438</v>
      </c>
      <c r="E18" t="s">
        <v>9</v>
      </c>
      <c r="J18" s="4">
        <v>11</v>
      </c>
      <c r="K18" s="4">
        <v>1.15</v>
      </c>
      <c r="L18" s="4">
        <v>0</v>
      </c>
      <c r="M18" s="4">
        <v>-0.135</v>
      </c>
      <c r="N18" s="4">
        <v>1.15</v>
      </c>
      <c r="O18" s="4">
        <v>0</v>
      </c>
      <c r="P18" s="4">
        <v>0.135</v>
      </c>
      <c r="Q18" s="4"/>
      <c r="R18" s="7">
        <f t="shared" si="0"/>
        <v>1.295</v>
      </c>
      <c r="S18" s="7">
        <f t="shared" si="1"/>
        <v>0.27</v>
      </c>
      <c r="T18" s="4" t="s">
        <v>57</v>
      </c>
      <c r="U18" s="2">
        <f>Q12</f>
        <v>8.714000000000002</v>
      </c>
      <c r="V18" s="2">
        <f>Q31</f>
        <v>20.130000000000003</v>
      </c>
      <c r="W18" s="2"/>
    </row>
    <row r="19" spans="10:23" ht="12.75">
      <c r="J19" s="4">
        <v>12</v>
      </c>
      <c r="K19" s="4">
        <v>1.35</v>
      </c>
      <c r="L19" s="4">
        <v>0</v>
      </c>
      <c r="M19" s="4">
        <v>-0.13</v>
      </c>
      <c r="N19" s="4">
        <v>1.35</v>
      </c>
      <c r="O19" s="4">
        <v>0</v>
      </c>
      <c r="P19" s="4">
        <v>0.13</v>
      </c>
      <c r="Q19" s="4"/>
      <c r="R19" s="7">
        <f t="shared" si="0"/>
        <v>1.495</v>
      </c>
      <c r="S19" s="7">
        <f t="shared" si="1"/>
        <v>0.26</v>
      </c>
      <c r="T19" s="4" t="s">
        <v>58</v>
      </c>
      <c r="U19" s="2" t="s">
        <v>45</v>
      </c>
      <c r="V19" s="2" t="s">
        <v>46</v>
      </c>
      <c r="W19" s="2"/>
    </row>
    <row r="20" spans="3:23" ht="12.75">
      <c r="C20" t="s">
        <v>19</v>
      </c>
      <c r="D20" s="11">
        <f>D13-D18</f>
        <v>14.258105252896797</v>
      </c>
      <c r="E20" t="s">
        <v>7</v>
      </c>
      <c r="J20" s="4">
        <v>13</v>
      </c>
      <c r="K20" s="4">
        <v>1.63</v>
      </c>
      <c r="L20" s="4">
        <v>0</v>
      </c>
      <c r="M20" s="4">
        <v>-0.12</v>
      </c>
      <c r="N20" s="4">
        <v>1.63</v>
      </c>
      <c r="O20" s="4">
        <v>0</v>
      </c>
      <c r="P20" s="4">
        <v>0.12</v>
      </c>
      <c r="Q20" s="4"/>
      <c r="R20" s="7">
        <f t="shared" si="0"/>
        <v>1.775</v>
      </c>
      <c r="S20" s="7">
        <f t="shared" si="1"/>
        <v>0.24</v>
      </c>
      <c r="T20" s="4" t="s">
        <v>59</v>
      </c>
      <c r="U20" s="4"/>
      <c r="V20" s="4"/>
      <c r="W20" s="4"/>
    </row>
    <row r="21" spans="10:23" ht="12.75">
      <c r="J21" s="4">
        <v>14</v>
      </c>
      <c r="K21" s="4">
        <v>1.92</v>
      </c>
      <c r="L21" s="4">
        <v>0</v>
      </c>
      <c r="M21" s="4">
        <v>-0.115</v>
      </c>
      <c r="N21" s="4">
        <v>1.92</v>
      </c>
      <c r="O21" s="4">
        <v>0</v>
      </c>
      <c r="P21" s="4">
        <v>0.115</v>
      </c>
      <c r="Q21" s="4"/>
      <c r="R21" s="7">
        <f t="shared" si="0"/>
        <v>2.065</v>
      </c>
      <c r="S21" s="7">
        <f t="shared" si="1"/>
        <v>0.23</v>
      </c>
      <c r="T21" s="4" t="s">
        <v>60</v>
      </c>
      <c r="U21" s="4"/>
      <c r="V21" s="4"/>
      <c r="W21" s="4"/>
    </row>
    <row r="22" spans="10:23" ht="12.75">
      <c r="J22" s="4"/>
      <c r="K22" s="4">
        <v>-0.01</v>
      </c>
      <c r="L22" s="4">
        <v>0.015</v>
      </c>
      <c r="M22" s="4">
        <v>0.16</v>
      </c>
      <c r="N22" s="4">
        <v>-0.01</v>
      </c>
      <c r="O22" s="4">
        <v>0.015</v>
      </c>
      <c r="P22" s="4">
        <v>-0.16</v>
      </c>
      <c r="Q22" s="4"/>
      <c r="R22" s="7">
        <f t="shared" si="0"/>
        <v>0.135</v>
      </c>
      <c r="S22" s="7">
        <f t="shared" si="1"/>
        <v>0.32</v>
      </c>
      <c r="T22" s="4" t="s">
        <v>47</v>
      </c>
      <c r="U22" s="4"/>
      <c r="V22" s="4"/>
      <c r="W22" s="4"/>
    </row>
    <row r="23" spans="2:23" ht="12.75">
      <c r="B23" t="s">
        <v>30</v>
      </c>
      <c r="D23" t="s">
        <v>61</v>
      </c>
      <c r="J23" s="4"/>
      <c r="K23" s="4">
        <v>-0.01</v>
      </c>
      <c r="L23" s="4">
        <v>0</v>
      </c>
      <c r="M23" s="4">
        <v>0.16</v>
      </c>
      <c r="N23" s="4">
        <v>-0.01</v>
      </c>
      <c r="O23" s="4">
        <v>0.015</v>
      </c>
      <c r="P23" s="4">
        <v>0.16</v>
      </c>
      <c r="Q23" s="4"/>
      <c r="R23" s="7">
        <f t="shared" si="0"/>
        <v>0.135</v>
      </c>
      <c r="S23" s="7">
        <f>ABS(O23)</f>
        <v>0.015</v>
      </c>
      <c r="T23" s="4" t="s">
        <v>47</v>
      </c>
      <c r="U23" s="4"/>
      <c r="V23" s="4"/>
      <c r="W23" s="4"/>
    </row>
    <row r="24" spans="2:23" ht="12.75">
      <c r="B24" t="s">
        <v>31</v>
      </c>
      <c r="D24" s="1">
        <v>1.25E-07</v>
      </c>
      <c r="E24" t="s">
        <v>32</v>
      </c>
      <c r="J24" s="4"/>
      <c r="K24" s="4">
        <v>-0.01</v>
      </c>
      <c r="L24" s="4">
        <v>0</v>
      </c>
      <c r="M24" s="4">
        <v>-0.16</v>
      </c>
      <c r="N24" s="4">
        <v>-0.01</v>
      </c>
      <c r="O24" s="4">
        <v>0.015</v>
      </c>
      <c r="P24" s="4">
        <v>-0.16</v>
      </c>
      <c r="Q24" s="4"/>
      <c r="R24" s="7">
        <f t="shared" si="0"/>
        <v>0.135</v>
      </c>
      <c r="S24" s="7">
        <f>ABS(O24)</f>
        <v>0.015</v>
      </c>
      <c r="T24" s="4" t="s">
        <v>47</v>
      </c>
      <c r="U24" s="4"/>
      <c r="V24" s="4"/>
      <c r="W24" s="4"/>
    </row>
    <row r="25" spans="4:23" ht="12.75">
      <c r="D25">
        <f>(D24*D24)/50</f>
        <v>3.125E-16</v>
      </c>
      <c r="E25" t="s">
        <v>13</v>
      </c>
      <c r="J25" s="4"/>
      <c r="K25" s="4"/>
      <c r="L25" s="4"/>
      <c r="M25" s="4"/>
      <c r="N25" s="4"/>
      <c r="O25" s="4"/>
      <c r="P25" s="4"/>
      <c r="Q25" s="4"/>
      <c r="R25" s="4"/>
      <c r="S25" s="7">
        <f>SUM(S8:S24)</f>
        <v>4.357000000000001</v>
      </c>
      <c r="T25" s="4"/>
      <c r="U25" s="4"/>
      <c r="V25" s="4"/>
      <c r="W25" s="4"/>
    </row>
    <row r="26" spans="4:23" ht="12.75">
      <c r="D26" s="11">
        <f>10*LOG10(D25)</f>
        <v>-155.05149978319906</v>
      </c>
      <c r="E26" t="s">
        <v>14</v>
      </c>
      <c r="J26" s="4"/>
      <c r="K26" s="12" t="s">
        <v>34</v>
      </c>
      <c r="L26" s="12"/>
      <c r="M26" s="12"/>
      <c r="N26" s="12"/>
      <c r="O26" s="12"/>
      <c r="P26" s="4"/>
      <c r="Q26" s="5" t="s">
        <v>37</v>
      </c>
      <c r="R26" s="4" t="s">
        <v>35</v>
      </c>
      <c r="S26" s="4" t="s">
        <v>36</v>
      </c>
      <c r="T26" s="4"/>
      <c r="U26" s="4"/>
      <c r="V26" s="4"/>
      <c r="W26" s="4"/>
    </row>
    <row r="27" spans="4:23" ht="12.75">
      <c r="D27" s="11">
        <f>D26+30</f>
        <v>-125.05149978319906</v>
      </c>
      <c r="E27" t="s">
        <v>9</v>
      </c>
      <c r="J27" s="4">
        <v>1</v>
      </c>
      <c r="K27" s="4">
        <v>-0.03</v>
      </c>
      <c r="L27" s="4">
        <v>0</v>
      </c>
      <c r="M27" s="4">
        <v>0.49</v>
      </c>
      <c r="N27" s="4">
        <v>-0.03</v>
      </c>
      <c r="O27" s="4">
        <v>0</v>
      </c>
      <c r="P27" s="4">
        <v>-0.49</v>
      </c>
      <c r="Q27" s="6">
        <f>MAX(R27:R39)-MIN(R27:R39)+0.07</f>
        <v>3.37</v>
      </c>
      <c r="R27" s="7">
        <f>K27-$K$28+0.035</f>
        <v>0.3350000000000001</v>
      </c>
      <c r="S27" s="7">
        <f>ABS(M27)*2</f>
        <v>0.98</v>
      </c>
      <c r="T27" s="4" t="s">
        <v>47</v>
      </c>
      <c r="U27" s="4"/>
      <c r="V27" s="4"/>
      <c r="W27" s="4"/>
    </row>
    <row r="28" spans="10:23" ht="12.75">
      <c r="J28" s="4">
        <v>2</v>
      </c>
      <c r="K28" s="4">
        <v>-0.33</v>
      </c>
      <c r="L28" s="4">
        <v>0</v>
      </c>
      <c r="M28" s="4">
        <v>-0.585</v>
      </c>
      <c r="N28" s="4">
        <v>-0.33</v>
      </c>
      <c r="O28" s="4">
        <v>0</v>
      </c>
      <c r="P28" s="4">
        <v>0.585</v>
      </c>
      <c r="Q28" s="5" t="s">
        <v>38</v>
      </c>
      <c r="R28" s="7">
        <f aca="true" t="shared" si="2" ref="R28:R39">K28-$K$28+0.035</f>
        <v>0.035</v>
      </c>
      <c r="S28" s="7">
        <f aca="true" t="shared" si="3" ref="S28:S37">ABS(M28)*2</f>
        <v>1.17</v>
      </c>
      <c r="T28" s="4" t="s">
        <v>48</v>
      </c>
      <c r="U28" s="4"/>
      <c r="V28" s="4"/>
      <c r="W28" s="4"/>
    </row>
    <row r="29" spans="10:23" ht="12.75">
      <c r="J29" s="4">
        <v>3</v>
      </c>
      <c r="K29" s="4">
        <v>0.181</v>
      </c>
      <c r="L29" s="4">
        <v>0</v>
      </c>
      <c r="M29" s="4">
        <v>-0.46</v>
      </c>
      <c r="N29" s="4">
        <v>0.181</v>
      </c>
      <c r="O29" s="4">
        <v>0</v>
      </c>
      <c r="P29" s="4">
        <v>0.46</v>
      </c>
      <c r="Q29" s="4"/>
      <c r="R29" s="7">
        <f t="shared" si="2"/>
        <v>0.546</v>
      </c>
      <c r="S29" s="7">
        <f t="shared" si="3"/>
        <v>0.92</v>
      </c>
      <c r="T29" s="4" t="s">
        <v>49</v>
      </c>
      <c r="U29" s="4"/>
      <c r="V29" s="4"/>
      <c r="W29" s="4"/>
    </row>
    <row r="30" spans="10:23" ht="12.75">
      <c r="J30" s="4">
        <v>4</v>
      </c>
      <c r="K30" s="4">
        <v>0.555</v>
      </c>
      <c r="L30" s="4">
        <v>0</v>
      </c>
      <c r="M30" s="4">
        <v>-0.4425</v>
      </c>
      <c r="N30" s="4">
        <v>0.555</v>
      </c>
      <c r="O30" s="4">
        <v>0</v>
      </c>
      <c r="P30" s="4">
        <v>0.4425</v>
      </c>
      <c r="Q30" s="8" t="s">
        <v>39</v>
      </c>
      <c r="R30" s="7">
        <f t="shared" si="2"/>
        <v>0.92</v>
      </c>
      <c r="S30" s="7">
        <f t="shared" si="3"/>
        <v>0.885</v>
      </c>
      <c r="T30" s="4" t="s">
        <v>50</v>
      </c>
      <c r="U30" s="4"/>
      <c r="V30" s="4"/>
      <c r="W30" s="4"/>
    </row>
    <row r="31" spans="10:23" ht="12.75">
      <c r="J31" s="4">
        <v>5</v>
      </c>
      <c r="K31" s="4">
        <v>0.72</v>
      </c>
      <c r="L31" s="4">
        <v>0</v>
      </c>
      <c r="M31" s="4">
        <v>-0.435</v>
      </c>
      <c r="N31" s="4">
        <v>0.72</v>
      </c>
      <c r="O31" s="4">
        <v>0</v>
      </c>
      <c r="P31" s="4">
        <v>0.435</v>
      </c>
      <c r="Q31" s="8">
        <f>2*S40</f>
        <v>20.130000000000003</v>
      </c>
      <c r="R31" s="7">
        <f t="shared" si="2"/>
        <v>1.085</v>
      </c>
      <c r="S31" s="7">
        <f t="shared" si="3"/>
        <v>0.87</v>
      </c>
      <c r="T31" s="4" t="s">
        <v>51</v>
      </c>
      <c r="U31" s="4"/>
      <c r="V31" s="4"/>
      <c r="W31" s="4"/>
    </row>
    <row r="32" spans="10:23" ht="12.75">
      <c r="J32" s="4">
        <v>6</v>
      </c>
      <c r="K32" s="4">
        <v>1.08</v>
      </c>
      <c r="L32" s="4">
        <v>0</v>
      </c>
      <c r="M32" s="4">
        <v>-0.435</v>
      </c>
      <c r="N32" s="4">
        <v>1.08</v>
      </c>
      <c r="O32" s="4">
        <v>0</v>
      </c>
      <c r="P32" s="4">
        <v>0.435</v>
      </c>
      <c r="Q32" s="8" t="s">
        <v>40</v>
      </c>
      <c r="R32" s="7">
        <f t="shared" si="2"/>
        <v>1.445</v>
      </c>
      <c r="S32" s="7">
        <f t="shared" si="3"/>
        <v>0.87</v>
      </c>
      <c r="T32" s="4" t="s">
        <v>52</v>
      </c>
      <c r="U32" s="4"/>
      <c r="V32" s="4"/>
      <c r="W32" s="4"/>
    </row>
    <row r="33" spans="10:23" ht="12.75">
      <c r="J33" s="4">
        <v>7</v>
      </c>
      <c r="K33" s="4">
        <v>1.5</v>
      </c>
      <c r="L33" s="4">
        <v>0</v>
      </c>
      <c r="M33" s="4">
        <v>-0.42</v>
      </c>
      <c r="N33" s="4">
        <v>1.5</v>
      </c>
      <c r="O33" s="4">
        <v>0</v>
      </c>
      <c r="P33" s="4">
        <v>0.42</v>
      </c>
      <c r="Q33" s="4"/>
      <c r="R33" s="7">
        <f t="shared" si="2"/>
        <v>1.865</v>
      </c>
      <c r="S33" s="7">
        <f t="shared" si="3"/>
        <v>0.84</v>
      </c>
      <c r="T33" s="4" t="s">
        <v>53</v>
      </c>
      <c r="U33" s="4"/>
      <c r="V33" s="4"/>
      <c r="W33" s="4"/>
    </row>
    <row r="34" spans="10:23" ht="12.75">
      <c r="J34" s="4">
        <v>8</v>
      </c>
      <c r="K34" s="4">
        <v>1.95</v>
      </c>
      <c r="L34" s="4">
        <v>0</v>
      </c>
      <c r="M34" s="4">
        <v>-0.42</v>
      </c>
      <c r="N34" s="4">
        <v>1.95</v>
      </c>
      <c r="O34" s="4">
        <v>0</v>
      </c>
      <c r="P34" s="4">
        <v>0.42</v>
      </c>
      <c r="Q34" s="4"/>
      <c r="R34" s="7">
        <f t="shared" si="2"/>
        <v>2.315</v>
      </c>
      <c r="S34" s="7">
        <f t="shared" si="3"/>
        <v>0.84</v>
      </c>
      <c r="T34" s="4" t="s">
        <v>54</v>
      </c>
      <c r="U34" s="4"/>
      <c r="V34" s="4"/>
      <c r="W34" s="4"/>
    </row>
    <row r="35" spans="10:23" ht="12.75">
      <c r="J35" s="4">
        <v>9</v>
      </c>
      <c r="K35" s="4">
        <v>2.46</v>
      </c>
      <c r="L35" s="4">
        <v>0</v>
      </c>
      <c r="M35" s="4">
        <v>-0.42</v>
      </c>
      <c r="N35" s="4">
        <v>2.46</v>
      </c>
      <c r="O35" s="4">
        <v>0</v>
      </c>
      <c r="P35" s="4">
        <v>0.42</v>
      </c>
      <c r="Q35" s="4"/>
      <c r="R35" s="7">
        <f t="shared" si="2"/>
        <v>2.825</v>
      </c>
      <c r="S35" s="7">
        <f t="shared" si="3"/>
        <v>0.84</v>
      </c>
      <c r="T35" s="4" t="s">
        <v>55</v>
      </c>
      <c r="U35" s="4"/>
      <c r="V35" s="4"/>
      <c r="W35" s="4"/>
    </row>
    <row r="36" spans="10:23" ht="12.75">
      <c r="J36" s="4">
        <v>10</v>
      </c>
      <c r="K36" s="4">
        <v>2.97</v>
      </c>
      <c r="L36" s="4">
        <v>0</v>
      </c>
      <c r="M36" s="4">
        <v>-0.42</v>
      </c>
      <c r="N36" s="4">
        <v>2.97</v>
      </c>
      <c r="O36" s="4">
        <v>0</v>
      </c>
      <c r="P36" s="4">
        <v>0.42</v>
      </c>
      <c r="Q36" s="4"/>
      <c r="R36" s="7">
        <f t="shared" si="2"/>
        <v>3.3350000000000004</v>
      </c>
      <c r="S36" s="7">
        <f t="shared" si="3"/>
        <v>0.84</v>
      </c>
      <c r="T36" s="4" t="s">
        <v>56</v>
      </c>
      <c r="U36" s="4"/>
      <c r="V36" s="4"/>
      <c r="W36" s="4"/>
    </row>
    <row r="37" spans="10:23" ht="12.75">
      <c r="J37" s="4"/>
      <c r="K37" s="4">
        <v>-0.03</v>
      </c>
      <c r="L37" s="4">
        <v>0.015</v>
      </c>
      <c r="M37" s="4">
        <v>0.49</v>
      </c>
      <c r="N37" s="4">
        <v>-0.03</v>
      </c>
      <c r="O37" s="4">
        <v>0.015</v>
      </c>
      <c r="P37" s="4">
        <v>-0.49</v>
      </c>
      <c r="Q37" s="4"/>
      <c r="R37" s="7">
        <f t="shared" si="2"/>
        <v>0.3350000000000001</v>
      </c>
      <c r="S37" s="7">
        <f t="shared" si="3"/>
        <v>0.98</v>
      </c>
      <c r="T37" s="4" t="s">
        <v>47</v>
      </c>
      <c r="U37" s="4"/>
      <c r="V37" s="4"/>
      <c r="W37" s="4"/>
    </row>
    <row r="38" spans="10:23" ht="12.75">
      <c r="J38" s="4"/>
      <c r="K38" s="4">
        <v>-0.03</v>
      </c>
      <c r="L38" s="4">
        <v>0</v>
      </c>
      <c r="M38" s="4">
        <v>0.49</v>
      </c>
      <c r="N38" s="4">
        <v>-0.03</v>
      </c>
      <c r="O38" s="4">
        <v>0.015</v>
      </c>
      <c r="P38" s="4">
        <v>0.49</v>
      </c>
      <c r="Q38" s="4"/>
      <c r="R38" s="7">
        <f t="shared" si="2"/>
        <v>0.3350000000000001</v>
      </c>
      <c r="S38" s="7">
        <f>ABS(O38)</f>
        <v>0.015</v>
      </c>
      <c r="T38" s="4" t="s">
        <v>47</v>
      </c>
      <c r="U38" s="4"/>
      <c r="V38" s="4"/>
      <c r="W38" s="4"/>
    </row>
    <row r="39" spans="10:23" ht="12.75">
      <c r="J39" s="4"/>
      <c r="K39" s="4">
        <v>-0.03</v>
      </c>
      <c r="L39" s="4">
        <v>0</v>
      </c>
      <c r="M39" s="4">
        <v>-0.49</v>
      </c>
      <c r="N39" s="4">
        <v>-0.03</v>
      </c>
      <c r="O39" s="4">
        <v>0.015</v>
      </c>
      <c r="P39" s="4">
        <v>-0.49</v>
      </c>
      <c r="Q39" s="4"/>
      <c r="R39" s="7">
        <f t="shared" si="2"/>
        <v>0.3350000000000001</v>
      </c>
      <c r="S39" s="7">
        <f>ABS(O39)</f>
        <v>0.015</v>
      </c>
      <c r="T39" s="4" t="s">
        <v>47</v>
      </c>
      <c r="U39" s="4"/>
      <c r="V39" s="4"/>
      <c r="W39" s="4"/>
    </row>
    <row r="40" spans="10:23" ht="12.75">
      <c r="J40" s="4"/>
      <c r="K40" s="4"/>
      <c r="L40" s="4"/>
      <c r="M40" s="4"/>
      <c r="N40" s="4"/>
      <c r="O40" s="4"/>
      <c r="P40" s="4"/>
      <c r="Q40" s="4"/>
      <c r="R40" s="4"/>
      <c r="S40" s="7">
        <f>SUM(S27:S39)</f>
        <v>10.065000000000001</v>
      </c>
      <c r="T40" s="4"/>
      <c r="U40" s="4"/>
      <c r="V40" s="4"/>
      <c r="W40" s="4"/>
    </row>
  </sheetData>
  <mergeCells count="2">
    <mergeCell ref="K7:N7"/>
    <mergeCell ref="K26:O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HA7WEN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Levente</dc:creator>
  <cp:keywords/>
  <dc:description/>
  <cp:lastModifiedBy>sas</cp:lastModifiedBy>
  <dcterms:created xsi:type="dcterms:W3CDTF">2009-09-22T21:18:50Z</dcterms:created>
  <dcterms:modified xsi:type="dcterms:W3CDTF">2012-01-12T12:45:45Z</dcterms:modified>
  <cp:category/>
  <cp:version/>
  <cp:contentType/>
  <cp:contentStatus/>
</cp:coreProperties>
</file>